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576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" i="1" l="1"/>
  <c r="J20" i="1" l="1"/>
  <c r="D20" i="1"/>
  <c r="I19" i="1"/>
  <c r="N19" i="1" s="1"/>
  <c r="P19" i="1" s="1"/>
  <c r="M18" i="1"/>
  <c r="J18" i="1"/>
  <c r="F18" i="1"/>
  <c r="F20" i="1" s="1"/>
  <c r="I17" i="1"/>
  <c r="N17" i="1" s="1"/>
  <c r="P17" i="1" s="1"/>
  <c r="F17" i="1"/>
  <c r="O16" i="1"/>
  <c r="F16" i="1"/>
  <c r="I16" i="1" s="1"/>
  <c r="N16" i="1" s="1"/>
  <c r="P16" i="1" s="1"/>
  <c r="J15" i="1"/>
  <c r="N15" i="1" s="1"/>
  <c r="P15" i="1" s="1"/>
  <c r="I15" i="1"/>
  <c r="N14" i="1"/>
  <c r="P14" i="1" s="1"/>
  <c r="I14" i="1"/>
  <c r="J13" i="1"/>
  <c r="N13" i="1" s="1"/>
  <c r="P13" i="1" s="1"/>
  <c r="I13" i="1"/>
  <c r="I12" i="1"/>
  <c r="N12" i="1" s="1"/>
  <c r="P12" i="1" s="1"/>
  <c r="O11" i="1"/>
  <c r="M11" i="1"/>
  <c r="N11" i="1" s="1"/>
  <c r="F11" i="1"/>
  <c r="I20" i="1" l="1"/>
  <c r="G18" i="1"/>
  <c r="G20" i="1" s="1"/>
  <c r="H18" i="1"/>
  <c r="H20" i="1" s="1"/>
  <c r="O18" i="1"/>
  <c r="O20" i="1" s="1"/>
  <c r="M20" i="1"/>
  <c r="K18" i="1" l="1"/>
  <c r="K20" i="1" l="1"/>
  <c r="N18" i="1"/>
  <c r="P18" i="1" l="1"/>
  <c r="P20" i="1" s="1"/>
  <c r="N20" i="1"/>
</calcChain>
</file>

<file path=xl/sharedStrings.xml><?xml version="1.0" encoding="utf-8"?>
<sst xmlns="http://schemas.openxmlformats.org/spreadsheetml/2006/main" count="54" uniqueCount="43">
  <si>
    <t>Додаток 1</t>
  </si>
  <si>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</si>
  <si>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</si>
  <si>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</si>
  <si>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з 01.01.2026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</si>
  <si>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                               (за рахунок місцевого бюджету)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</si>
  <si>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</si>
  <si>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</si>
  <si>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</si>
  <si>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</si>
  <si>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</si>
  <si>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</si>
  <si>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Розмір підвищення за наказом №308 за ліжкових хворих 20%</t>
  </si>
  <si>
    <t>Розмір підвищення за наказом №308 за шкідливі і важкі умови праці 15%</t>
  </si>
  <si>
    <t>Надбавки обов"язкового характеру (грн.)</t>
  </si>
  <si>
    <t>Доплати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</si>
  <si>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</si>
  <si>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</si>
  <si>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</t>
  </si>
  <si>
    <t>Фонд заробітної плати на 2026 р. (грн.)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</si>
  <si>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</si>
  <si>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</si>
  <si>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</si>
  <si>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</si>
  <si>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</si>
  <si>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</si>
  <si>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розпоряд</t>
  </si>
  <si>
    <t>Заступник директора-начальник відділу надання соціальних послуг</t>
  </si>
  <si>
    <t>1229.1</t>
  </si>
  <si>
    <t>наказ</t>
  </si>
  <si>
    <t>Головний бухгалтер</t>
  </si>
  <si>
    <t>Бухгалтер</t>
  </si>
  <si>
    <t xml:space="preserve">Завідувач відділення </t>
  </si>
  <si>
    <t>1237.2</t>
  </si>
  <si>
    <t>Соціальний працівник</t>
  </si>
  <si>
    <t>Соціальний робітник</t>
  </si>
  <si>
    <t>Водій</t>
  </si>
  <si>
    <t>Всього:</t>
  </si>
  <si>
    <t>Секретар ради</t>
  </si>
  <si>
    <t>Тарас ШАПРАВСЬКИЙ</t>
  </si>
  <si>
    <t>Виконавець</t>
  </si>
  <si>
    <t>Юлія ГАСІЙ</t>
  </si>
  <si>
    <t>від 24.12.2025 № 6216-86-VIII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</si>
</sst>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7" fillId="0" borderId="0" xfId="0" applyFont="1"/>
    <xf numFmtId="2" fontId="7" fillId="0" borderId="0" xfId="0" applyNumberFormat="1" applyFont="1"/>
    <xf numFmtId="0" fontId="8" fillId="0" borderId="0" xfId="0" applyFont="1"/>
    <xf numFmtId="0" fontId="6" fillId="0" borderId="0" xfId="0" applyFont="1"/>
    <xf numFmtId="2" fontId="6" fillId="0" borderId="0" xfId="0" applyNumberFormat="1" applyFont="1"/>
    <xf numFmtId="0" fontId="5" fillId="0" borderId="0" xfId="0" applyFont="1"/>
    <xf numFmtId="2" fontId="0" fillId="0" borderId="0" xfId="0" applyNumberFormat="1"/>
    <xf numFmtId="0" fontId="9" fillId="0" borderId="0" xfId="0" applyFont="1"/>
    <xf numFmtId="2" fontId="9" fillId="0" borderId="0" xfId="0" applyNumberFormat="1" applyFont="1"/>
    <xf numFmtId="0" fontId="10" fillId="0" borderId="0" xfId="0" applyFont="1"/>
    <xf numFmtId="43" fontId="8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>
      <selection activeCell="M3" sqref="M3:P3"/>
    </sheetView>
  </sheetViews>
  <sheetFormatPr defaultRowHeight="14.4" x14ac:dyDescent="0.3"/>
  <cols>
    <col min="1" max="1" width="3.88671875" customWidth="1"/>
    <col min="2" max="2" width="20.6640625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9.6640625" customWidth="1"/>
    <col min="12" max="12" width="7.88671875" customWidth="1"/>
    <col min="13" max="13" width="9" customWidth="1"/>
    <col min="14" max="14" width="11" customWidth="1"/>
    <col min="15" max="15" width="10.88671875" customWidth="1"/>
    <col min="16" max="16" width="14.88671875" customWidth="1"/>
  </cols>
  <sheetData>
    <row r="1" spans="1:16" x14ac:dyDescent="0.3">
      <c r="M1" s="33" t="s">
        <v>0</v>
      </c>
      <c r="N1" s="33"/>
      <c r="O1" s="33"/>
      <c r="P1" s="33"/>
    </row>
    <row r="2" spans="1:16" x14ac:dyDescent="0.3">
      <c r="M2" s="33" t="s">
        <v>1</v>
      </c>
      <c r="N2" s="33"/>
      <c r="O2" s="33"/>
      <c r="P2" s="33"/>
    </row>
    <row r="3" spans="1:16" x14ac:dyDescent="0.3">
      <c r="M3" s="33" t="s">
        <v>42</v>
      </c>
      <c r="N3" s="33"/>
      <c r="O3" s="33"/>
      <c r="P3" s="33"/>
    </row>
    <row r="4" spans="1:16" x14ac:dyDescent="0.3">
      <c r="J4" s="1"/>
      <c r="K4" s="1"/>
      <c r="L4" s="1"/>
      <c r="M4" s="1"/>
    </row>
    <row r="5" spans="1:16" ht="15.6" x14ac:dyDescent="0.3">
      <c r="B5" s="34" t="s">
        <v>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ht="15.6" x14ac:dyDescent="0.3">
      <c r="B6" s="34" t="s">
        <v>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3">
      <c r="B7" s="35" t="s">
        <v>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3">
      <c r="B8" s="36" t="s">
        <v>5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84.6" x14ac:dyDescent="0.3">
      <c r="A9" s="2" t="s">
        <v>6</v>
      </c>
      <c r="B9" s="3" t="s">
        <v>7</v>
      </c>
      <c r="C9" s="4" t="s">
        <v>8</v>
      </c>
      <c r="D9" s="5" t="s">
        <v>9</v>
      </c>
      <c r="E9" s="2" t="s">
        <v>10</v>
      </c>
      <c r="F9" s="2" t="s">
        <v>11</v>
      </c>
      <c r="G9" s="2" t="s">
        <v>12</v>
      </c>
      <c r="H9" s="2" t="s">
        <v>13</v>
      </c>
      <c r="I9" s="37" t="s">
        <v>14</v>
      </c>
      <c r="J9" s="38"/>
      <c r="K9" s="2" t="s">
        <v>15</v>
      </c>
      <c r="L9" s="37" t="s">
        <v>16</v>
      </c>
      <c r="M9" s="38"/>
      <c r="N9" s="2" t="s">
        <v>17</v>
      </c>
      <c r="O9" s="2" t="s">
        <v>18</v>
      </c>
      <c r="P9" s="2" t="s">
        <v>19</v>
      </c>
    </row>
    <row r="10" spans="1:16" ht="84.6" x14ac:dyDescent="0.3">
      <c r="A10" s="3"/>
      <c r="B10" s="6"/>
      <c r="C10" s="6"/>
      <c r="D10" s="6"/>
      <c r="E10" s="6"/>
      <c r="F10" s="6"/>
      <c r="G10" s="6"/>
      <c r="H10" s="6"/>
      <c r="I10" s="2" t="s">
        <v>20</v>
      </c>
      <c r="J10" s="2" t="s">
        <v>21</v>
      </c>
      <c r="K10" s="2" t="s">
        <v>22</v>
      </c>
      <c r="L10" s="2"/>
      <c r="M10" s="2"/>
      <c r="N10" s="7"/>
      <c r="O10" s="6"/>
      <c r="P10" s="7"/>
    </row>
    <row r="11" spans="1:16" x14ac:dyDescent="0.3">
      <c r="A11" s="3">
        <v>1</v>
      </c>
      <c r="B11" s="8" t="s">
        <v>23</v>
      </c>
      <c r="C11" s="3" t="s">
        <v>24</v>
      </c>
      <c r="D11" s="3">
        <v>1</v>
      </c>
      <c r="E11" s="3" t="s">
        <v>25</v>
      </c>
      <c r="F11" s="9">
        <f>4*5032</f>
        <v>20128</v>
      </c>
      <c r="G11" s="3"/>
      <c r="H11" s="9"/>
      <c r="I11" s="9"/>
      <c r="J11" s="3"/>
      <c r="K11" s="9"/>
      <c r="L11" s="9" t="s">
        <v>26</v>
      </c>
      <c r="M11" s="9">
        <f>F11</f>
        <v>20128</v>
      </c>
      <c r="N11" s="9">
        <f>M11+K11+J11+I11+H11+G11+F11</f>
        <v>40256</v>
      </c>
      <c r="O11" s="9">
        <f>4*5032</f>
        <v>20128</v>
      </c>
      <c r="P11" s="9">
        <f>N11*12+O11</f>
        <v>503200</v>
      </c>
    </row>
    <row r="12" spans="1:16" ht="36" x14ac:dyDescent="0.3">
      <c r="A12" s="4">
        <v>2</v>
      </c>
      <c r="B12" s="10" t="s">
        <v>27</v>
      </c>
      <c r="C12" s="3" t="s">
        <v>28</v>
      </c>
      <c r="D12" s="3">
        <v>1</v>
      </c>
      <c r="E12" s="3" t="s">
        <v>25</v>
      </c>
      <c r="F12" s="9">
        <v>10582</v>
      </c>
      <c r="G12" s="11"/>
      <c r="H12" s="11"/>
      <c r="I12" s="12">
        <f t="shared" ref="I12:I17" si="0">F12*0.5</f>
        <v>5291</v>
      </c>
      <c r="J12" s="12">
        <v>1058.2</v>
      </c>
      <c r="K12" s="11"/>
      <c r="L12" s="9" t="s">
        <v>29</v>
      </c>
      <c r="M12" s="9">
        <v>15000</v>
      </c>
      <c r="N12" s="9">
        <f>M12+K12+J12+I12+H12+G12+F12</f>
        <v>31931.200000000001</v>
      </c>
      <c r="O12" s="9">
        <v>10582</v>
      </c>
      <c r="P12" s="9">
        <f t="shared" ref="P12:P19" si="1">N12*12+O12</f>
        <v>393756.4</v>
      </c>
    </row>
    <row r="13" spans="1:16" x14ac:dyDescent="0.3">
      <c r="A13" s="3">
        <v>3</v>
      </c>
      <c r="B13" s="8" t="s">
        <v>30</v>
      </c>
      <c r="C13" s="3">
        <v>1231</v>
      </c>
      <c r="D13" s="3">
        <v>1</v>
      </c>
      <c r="E13" s="3" t="s">
        <v>25</v>
      </c>
      <c r="F13" s="9">
        <v>10025</v>
      </c>
      <c r="G13" s="11"/>
      <c r="H13" s="12"/>
      <c r="I13" s="12">
        <f t="shared" si="0"/>
        <v>5012.5</v>
      </c>
      <c r="J13" s="11">
        <f>F13*0.1</f>
        <v>1002.5</v>
      </c>
      <c r="K13" s="9"/>
      <c r="L13" s="9" t="s">
        <v>29</v>
      </c>
      <c r="M13" s="9">
        <v>14000</v>
      </c>
      <c r="N13" s="9">
        <f>M13+K13+J13+I13+H13+G13+F13</f>
        <v>30040</v>
      </c>
      <c r="O13" s="9">
        <v>10025</v>
      </c>
      <c r="P13" s="9">
        <f t="shared" si="1"/>
        <v>370505</v>
      </c>
    </row>
    <row r="14" spans="1:16" x14ac:dyDescent="0.3">
      <c r="A14" s="3">
        <v>4</v>
      </c>
      <c r="B14" s="8" t="s">
        <v>31</v>
      </c>
      <c r="C14" s="3">
        <v>3433</v>
      </c>
      <c r="D14" s="3">
        <v>1</v>
      </c>
      <c r="E14" s="3">
        <v>10</v>
      </c>
      <c r="F14" s="9">
        <v>6315</v>
      </c>
      <c r="G14" s="11"/>
      <c r="H14" s="12"/>
      <c r="I14" s="12">
        <f t="shared" si="0"/>
        <v>3157.5</v>
      </c>
      <c r="J14" s="11"/>
      <c r="K14" s="9"/>
      <c r="L14" s="9" t="s">
        <v>29</v>
      </c>
      <c r="M14" s="9">
        <v>14000</v>
      </c>
      <c r="N14" s="9">
        <f>M14+K14+J14+I14+H14+G14+F14</f>
        <v>23472.5</v>
      </c>
      <c r="O14" s="9">
        <v>6315</v>
      </c>
      <c r="P14" s="9">
        <f t="shared" si="1"/>
        <v>287985</v>
      </c>
    </row>
    <row r="15" spans="1:16" x14ac:dyDescent="0.3">
      <c r="A15" s="13">
        <v>5</v>
      </c>
      <c r="B15" s="14" t="s">
        <v>32</v>
      </c>
      <c r="C15" s="4" t="s">
        <v>33</v>
      </c>
      <c r="D15" s="13">
        <v>1</v>
      </c>
      <c r="E15" s="3">
        <v>13</v>
      </c>
      <c r="F15" s="9">
        <v>7877</v>
      </c>
      <c r="G15" s="15"/>
      <c r="H15" s="15"/>
      <c r="I15" s="12">
        <f t="shared" si="0"/>
        <v>3938.5</v>
      </c>
      <c r="J15" s="16">
        <f>F15*0.1</f>
        <v>787.7</v>
      </c>
      <c r="K15" s="16"/>
      <c r="L15" s="17" t="s">
        <v>29</v>
      </c>
      <c r="M15" s="17">
        <v>12000</v>
      </c>
      <c r="N15" s="9">
        <f t="shared" ref="N15:N18" si="2">M15+K15+J15+I15+H15+G15+F15</f>
        <v>24603.200000000001</v>
      </c>
      <c r="O15" s="9">
        <v>7877</v>
      </c>
      <c r="P15" s="9">
        <f>N15*12+O15</f>
        <v>303115.40000000002</v>
      </c>
    </row>
    <row r="16" spans="1:16" x14ac:dyDescent="0.3">
      <c r="A16" s="13">
        <v>6</v>
      </c>
      <c r="B16" s="14" t="s">
        <v>32</v>
      </c>
      <c r="C16" s="4" t="s">
        <v>33</v>
      </c>
      <c r="D16" s="13">
        <v>2</v>
      </c>
      <c r="E16" s="13">
        <v>11</v>
      </c>
      <c r="F16" s="17">
        <f>6836*2</f>
        <v>13672</v>
      </c>
      <c r="G16" s="15"/>
      <c r="H16" s="15"/>
      <c r="I16" s="12">
        <f t="shared" si="0"/>
        <v>6836</v>
      </c>
      <c r="J16" s="12"/>
      <c r="K16" s="16"/>
      <c r="L16" s="17" t="s">
        <v>29</v>
      </c>
      <c r="M16" s="17">
        <v>20000</v>
      </c>
      <c r="N16" s="9">
        <f t="shared" si="2"/>
        <v>40508</v>
      </c>
      <c r="O16" s="17">
        <f>6836*2</f>
        <v>13672</v>
      </c>
      <c r="P16" s="9">
        <f>N16*12+O16</f>
        <v>499768</v>
      </c>
    </row>
    <row r="17" spans="1:16" x14ac:dyDescent="0.3">
      <c r="A17" s="13">
        <v>7</v>
      </c>
      <c r="B17" s="14" t="s">
        <v>34</v>
      </c>
      <c r="C17" s="4">
        <v>3460</v>
      </c>
      <c r="D17" s="13">
        <v>2</v>
      </c>
      <c r="E17" s="13">
        <v>8</v>
      </c>
      <c r="F17" s="17">
        <f>5691*D17</f>
        <v>11382</v>
      </c>
      <c r="G17" s="16"/>
      <c r="H17" s="16"/>
      <c r="I17" s="12">
        <f t="shared" si="0"/>
        <v>5691</v>
      </c>
      <c r="J17" s="16">
        <v>569.1</v>
      </c>
      <c r="K17" s="16"/>
      <c r="L17" s="17" t="s">
        <v>29</v>
      </c>
      <c r="M17" s="17">
        <v>10000</v>
      </c>
      <c r="N17" s="9">
        <f t="shared" si="2"/>
        <v>27642.1</v>
      </c>
      <c r="O17" s="17">
        <v>11382</v>
      </c>
      <c r="P17" s="9">
        <f t="shared" si="1"/>
        <v>343087.19999999995</v>
      </c>
    </row>
    <row r="18" spans="1:16" x14ac:dyDescent="0.3">
      <c r="A18" s="13">
        <v>8</v>
      </c>
      <c r="B18" s="14" t="s">
        <v>35</v>
      </c>
      <c r="C18" s="4">
        <v>5133</v>
      </c>
      <c r="D18" s="13">
        <v>18</v>
      </c>
      <c r="E18" s="13">
        <v>6</v>
      </c>
      <c r="F18" s="17">
        <f>5032*D18</f>
        <v>90576</v>
      </c>
      <c r="G18" s="16">
        <f>F18*0.2</f>
        <v>18115.2</v>
      </c>
      <c r="H18" s="16">
        <f>F18*0.15</f>
        <v>13586.4</v>
      </c>
      <c r="I18" s="12"/>
      <c r="J18" s="16">
        <f>11384.47+33791</f>
        <v>45175.47</v>
      </c>
      <c r="K18" s="16">
        <f>(F18+G18+H18)*0.5</f>
        <v>61138.799999999996</v>
      </c>
      <c r="L18" s="17" t="s">
        <v>29</v>
      </c>
      <c r="M18" s="17">
        <f>D18*9000</f>
        <v>162000</v>
      </c>
      <c r="N18" s="9">
        <f t="shared" si="2"/>
        <v>390591.87000000005</v>
      </c>
      <c r="O18" s="17">
        <f>F18</f>
        <v>90576</v>
      </c>
      <c r="P18" s="9">
        <f t="shared" si="1"/>
        <v>4777678.4400000004</v>
      </c>
    </row>
    <row r="19" spans="1:16" x14ac:dyDescent="0.3">
      <c r="A19" s="3">
        <v>9</v>
      </c>
      <c r="B19" s="7" t="s">
        <v>36</v>
      </c>
      <c r="C19" s="2">
        <v>8322</v>
      </c>
      <c r="D19" s="2">
        <v>1</v>
      </c>
      <c r="E19" s="3">
        <v>3</v>
      </c>
      <c r="F19" s="9">
        <v>4095</v>
      </c>
      <c r="G19" s="12"/>
      <c r="H19" s="12"/>
      <c r="I19" s="12">
        <f>F19*0.5</f>
        <v>2047.5</v>
      </c>
      <c r="J19" s="12"/>
      <c r="K19" s="12"/>
      <c r="L19" s="9" t="s">
        <v>29</v>
      </c>
      <c r="M19" s="9">
        <v>9300</v>
      </c>
      <c r="N19" s="9">
        <f>M19+K19+J19+I19+H19+G19+F19</f>
        <v>15442.5</v>
      </c>
      <c r="O19" s="9">
        <v>4095</v>
      </c>
      <c r="P19" s="9">
        <f t="shared" si="1"/>
        <v>189405</v>
      </c>
    </row>
    <row r="20" spans="1:16" x14ac:dyDescent="0.3">
      <c r="A20" s="18" t="s">
        <v>37</v>
      </c>
      <c r="B20" s="6"/>
      <c r="C20" s="6"/>
      <c r="D20" s="19">
        <f>D11+D12+D13+D14+D16+D15+D17+D18+D19</f>
        <v>28</v>
      </c>
      <c r="E20" s="19"/>
      <c r="F20" s="20">
        <f t="shared" ref="F20:K20" si="3">SUM(F11:F19)</f>
        <v>174652</v>
      </c>
      <c r="G20" s="21">
        <f t="shared" si="3"/>
        <v>18115.2</v>
      </c>
      <c r="H20" s="21">
        <f t="shared" si="3"/>
        <v>13586.4</v>
      </c>
      <c r="I20" s="21">
        <f>SUM(I11:I19)</f>
        <v>31974</v>
      </c>
      <c r="J20" s="21">
        <f t="shared" si="3"/>
        <v>48592.97</v>
      </c>
      <c r="K20" s="21">
        <f t="shared" si="3"/>
        <v>61138.799999999996</v>
      </c>
      <c r="L20" s="20"/>
      <c r="M20" s="20">
        <f>SUM(M11:M19)</f>
        <v>276428</v>
      </c>
      <c r="N20" s="20">
        <f>SUM(N11:N19)</f>
        <v>624487.37000000011</v>
      </c>
      <c r="O20" s="20">
        <f>SUM(O11:O19)</f>
        <v>174652</v>
      </c>
      <c r="P20" s="20">
        <f>SUM(P11:P19)</f>
        <v>7668500.4400000004</v>
      </c>
    </row>
    <row r="22" spans="1:16" x14ac:dyDescent="0.3">
      <c r="K22" s="22"/>
      <c r="L22" s="22"/>
      <c r="M22" s="22"/>
      <c r="N22" s="22"/>
      <c r="O22" s="22"/>
      <c r="P22" s="23"/>
    </row>
    <row r="23" spans="1:16" ht="15.6" x14ac:dyDescent="0.3">
      <c r="B23" s="24"/>
      <c r="C23" s="32"/>
      <c r="D23" s="32"/>
      <c r="E23" s="32"/>
      <c r="F23" s="24"/>
      <c r="G23" s="24"/>
      <c r="H23" s="24"/>
      <c r="I23" s="24"/>
      <c r="J23" s="25"/>
      <c r="K23" s="25"/>
      <c r="L23" s="25"/>
      <c r="M23" s="25"/>
      <c r="N23" s="26"/>
    </row>
    <row r="24" spans="1:16" ht="15.6" x14ac:dyDescent="0.3">
      <c r="B24" s="24" t="s">
        <v>38</v>
      </c>
      <c r="C24" s="32"/>
      <c r="D24" s="32"/>
      <c r="E24" s="32"/>
      <c r="F24" s="24" t="s">
        <v>39</v>
      </c>
      <c r="G24" s="24"/>
      <c r="H24" s="24"/>
      <c r="I24" s="25"/>
      <c r="J24" s="25"/>
      <c r="K24" s="25"/>
      <c r="L24" s="25"/>
      <c r="M24" s="26"/>
    </row>
    <row r="25" spans="1:16" ht="15.6" x14ac:dyDescent="0.3">
      <c r="B25" s="24"/>
      <c r="C25" s="32"/>
      <c r="D25" s="32"/>
      <c r="E25" s="32"/>
      <c r="F25" s="24"/>
      <c r="G25" s="24"/>
      <c r="H25" s="24"/>
      <c r="I25" s="25"/>
      <c r="J25" s="26"/>
      <c r="K25" s="26"/>
      <c r="L25" s="25"/>
      <c r="M25" s="26"/>
    </row>
    <row r="26" spans="1:16" x14ac:dyDescent="0.3">
      <c r="B26" s="31" t="s">
        <v>40</v>
      </c>
    </row>
    <row r="27" spans="1:16" ht="15.6" x14ac:dyDescent="0.3">
      <c r="B27" s="27" t="s">
        <v>41</v>
      </c>
      <c r="C27" s="24"/>
      <c r="G27" s="28"/>
      <c r="K27" s="29"/>
      <c r="L27" s="29"/>
      <c r="M27" s="29"/>
      <c r="N27" s="29"/>
      <c r="O27" s="29"/>
    </row>
    <row r="28" spans="1:16" ht="15.6" x14ac:dyDescent="0.3">
      <c r="B28" s="24"/>
      <c r="C28" s="24"/>
      <c r="K28" s="22"/>
      <c r="L28" s="22"/>
      <c r="M28" s="22"/>
      <c r="N28" s="22"/>
      <c r="O28" s="22"/>
      <c r="P28" s="23"/>
    </row>
    <row r="29" spans="1:16" x14ac:dyDescent="0.3">
      <c r="F29" s="28"/>
      <c r="J29" s="28"/>
    </row>
    <row r="30" spans="1:16" x14ac:dyDescent="0.3">
      <c r="J30" s="28"/>
      <c r="K30" s="22"/>
    </row>
    <row r="31" spans="1:16" x14ac:dyDescent="0.3">
      <c r="J31" s="28"/>
      <c r="K31" s="29"/>
      <c r="L31" s="29"/>
      <c r="M31" s="29"/>
      <c r="N31" s="29"/>
      <c r="O31" s="29"/>
      <c r="P31" s="30"/>
    </row>
    <row r="32" spans="1:16" ht="15.6" x14ac:dyDescent="0.3">
      <c r="B32" s="24"/>
      <c r="C32" s="24"/>
      <c r="K32" s="29"/>
      <c r="L32" s="29"/>
      <c r="M32" s="29"/>
      <c r="N32" s="29"/>
      <c r="O32" s="29"/>
      <c r="P32" s="30"/>
    </row>
  </sheetData>
  <mergeCells count="12">
    <mergeCell ref="C25:E25"/>
    <mergeCell ref="M1:P1"/>
    <mergeCell ref="M2:P2"/>
    <mergeCell ref="M3:P3"/>
    <mergeCell ref="B5:P5"/>
    <mergeCell ref="B6:P6"/>
    <mergeCell ref="B7:P7"/>
    <mergeCell ref="B8:P8"/>
    <mergeCell ref="I9:J9"/>
    <mergeCell ref="L9:M9"/>
    <mergeCell ref="C23:E23"/>
    <mergeCell ref="C24:E2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2026-01-05T09:45:21Z</dcterms:modified>
</cp:coreProperties>
</file>